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1" sheetId="1" r:id="rId1"/>
    <sheet name="2" sheetId="2" r:id="rId2"/>
    <sheet name="5" sheetId="3" r:id="rId3"/>
  </sheets>
  <definedNames>
    <definedName name="sub_10100" localSheetId="0">'1'!$A$9</definedName>
    <definedName name="sub_10200" localSheetId="1">'2'!$A$1</definedName>
    <definedName name="sub_10211" localSheetId="1">'2'!$A$50</definedName>
    <definedName name="sub_10222" localSheetId="1">'2'!$A$51</definedName>
    <definedName name="sub_10223" localSheetId="1">'2'!$A$52</definedName>
    <definedName name="sub_10224" localSheetId="1">'2'!$A$53</definedName>
    <definedName name="sub_10241" localSheetId="1">'2'!$A$29</definedName>
    <definedName name="sub_10500" localSheetId="2">'5'!$A$1</definedName>
    <definedName name="sub_10511" localSheetId="2">'5'!$A$54</definedName>
    <definedName name="_xlnm.Print_Area" localSheetId="1">'2'!$A$1:$F$60</definedName>
    <definedName name="_xlnm.Print_Area" localSheetId="2">'5'!$A$1:$I$61</definedName>
  </definedNames>
  <calcPr fullCalcOnLoad="1"/>
</workbook>
</file>

<file path=xl/sharedStrings.xml><?xml version="1.0" encoding="utf-8"?>
<sst xmlns="http://schemas.openxmlformats.org/spreadsheetml/2006/main" count="258" uniqueCount="175">
  <si>
    <t xml:space="preserve">                          П Р Е Д Л О Ж Е Н И Е</t>
  </si>
  <si>
    <t xml:space="preserve">      о размере цен (тарифов), долгосрочных параметров регулирования</t>
  </si>
  <si>
    <t xml:space="preserve">                             (расчетный период регулирования)</t>
  </si>
  <si>
    <t xml:space="preserve">          (полное и сокращенное наименование юридического лица)</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</si>
  <si>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</si>
  <si>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</si>
  <si>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</si>
  <si>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</si>
  <si>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</si>
  <si>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</si>
  <si>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</si>
  <si>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</si>
  <si>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</si>
  <si>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</si>
  <si>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</si>
  <si>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</si>
  <si>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</si>
  <si>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</si>
  <si>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</si>
  <si>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N 2</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</si>
  <si>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</si>
  <si>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</si>
  <si>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</si>
  <si>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</si>
  <si>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</si>
  <si>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</si>
  <si>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</si>
  <si>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</si>
  <si>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</si>
  <si>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</si>
  <si>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</si>
  <si>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</si>
  <si>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</si>
  <si>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</si>
  <si>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</si>
  <si>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</si>
  <si>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</si>
  <si>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</si>
  <si>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</si>
  <si>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</si>
  <si>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</si>
  <si>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</si>
  <si>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</si>
  <si>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режимами*(2)</t>
  </si>
  <si>
    <t>МВт</t>
  </si>
  <si>
    <t>3.2.</t>
  </si>
  <si>
    <t>Расчетный объем услуг в части обеспечения надежности*(2)</t>
  </si>
  <si>
    <t>3.3.</t>
  </si>
  <si>
    <t>Заявленная мощность*(3)</t>
  </si>
  <si>
    <t>3.4.</t>
  </si>
  <si>
    <t>Объем полезного отпуска электроэнергии - всего*(3)</t>
  </si>
  <si>
    <t>3.5.</t>
  </si>
  <si>
    <t>Объем полезного отпуска электроэнергии населению и приравненным к нему категориям потребителей*(3)</t>
  </si>
  <si>
    <t>3.6.</t>
  </si>
  <si>
    <t>3.7.</t>
  </si>
  <si>
    <t>Реквизиты программы энерго-эффективности (кем утверждена, дата утверждения, номер приказа)*(3)</t>
  </si>
  <si>
    <t>3.8.</t>
  </si>
  <si>
    <t>Суммарный объем производства и потребления электрической энергии участниками оптового рынка электрической энергии*(4)</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</si>
  <si>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</si>
  <si>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</si>
  <si>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</si>
  <si>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реализацией*(2, 4) подконтрольные расходы*(3) - всего</t>
  </si>
  <si>
    <t>в том числе:</t>
  </si>
  <si>
    <t>оплата труда</t>
  </si>
  <si>
    <t>ремонт основных фондов</t>
  </si>
  <si>
    <t>материальные затраты</t>
  </si>
  <si>
    <t>4.2.</t>
  </si>
  <si>
    <t>Расходы, за исключением указанных в подпункте 4.1*(2, 4); неподконтрольные расходы*(3) - всего*(3)</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</si>
  <si>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</si>
  <si>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</si>
  <si>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</si>
  <si>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</si>
  <si>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</si>
  <si>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</si>
  <si>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</si>
  <si>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</si>
  <si>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</si>
  <si>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</si>
  <si>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</si>
  <si>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</si>
  <si>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</si>
  <si>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</si>
  <si>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</si>
  <si>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</si>
  <si>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</si>
  <si>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</si>
  <si>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</si>
  <si>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</si>
  <si>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</si>
  <si>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</si>
  <si>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</si>
  <si>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_____________________________</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</si>
  <si>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</si>
  <si>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</si>
  <si>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</si>
  <si>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</si>
  <si>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МВт*ч</t>
  </si>
  <si>
    <t xml:space="preserve">тыс. кВт*ч            </t>
  </si>
  <si>
    <t>Приложение N 5</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</si>
  <si>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</si>
  <si>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</si>
  <si>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</si>
  <si>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</si>
  <si>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</si>
  <si>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</si>
  <si>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</si>
  <si>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</si>
  <si>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</si>
  <si>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</si>
  <si>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</si>
  <si>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</si>
  <si>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</si>
  <si>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</si>
  <si>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</si>
  <si>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</si>
  <si>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</si>
  <si>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</si>
  <si>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</si>
  <si>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</si>
  <si>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</si>
  <si>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</si>
  <si>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</si>
  <si>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</si>
  <si>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</si>
  <si>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</si>
  <si>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</si>
  <si>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</si>
  <si>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</si>
  <si>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</si>
  <si>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</si>
  <si>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</si>
  <si>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t>
  </si>
  <si>
    <t>2,5 - 7,0</t>
  </si>
  <si>
    <t>7,0 - 13,0</t>
  </si>
  <si>
    <t>&gt; 13</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</si>
  <si>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</si>
  <si>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</si>
  <si>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</si>
  <si>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</si>
  <si>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t>
  </si>
  <si>
    <t>4.4.2.</t>
  </si>
  <si>
    <t>тариф на тепловую энергию</t>
  </si>
  <si>
    <t>месяц руб./Гкал</t>
  </si>
  <si>
    <t>4.5.</t>
  </si>
  <si>
    <t>средний тариф на теплоноситель, в том числе:</t>
  </si>
  <si>
    <t>руб./куб. метра</t>
  </si>
  <si>
    <t>вода</t>
  </si>
  <si>
    <t>пар</t>
  </si>
  <si>
    <t>* Базовый период - год, предшествующий расчетному периоду регулирования.".</t>
  </si>
  <si>
    <t>руб./МВт*ч</t>
  </si>
  <si>
    <t>руб./тыс. кВт*ч</t>
  </si>
  <si>
    <t>Общество с ограниченной ответственностью "КВЭП"</t>
  </si>
  <si>
    <t>ООО "КВЭП"</t>
  </si>
  <si>
    <t>(861) 258-13-69</t>
  </si>
  <si>
    <t>khpp2@mail.ru</t>
  </si>
  <si>
    <t>год</t>
  </si>
  <si>
    <t xml:space="preserve">         (вид цены (тарифа) на </t>
  </si>
  <si>
    <t>-</t>
  </si>
  <si>
    <t>Экономист</t>
  </si>
  <si>
    <t>Е.В. Кривнева</t>
  </si>
  <si>
    <t>Реквизиты приказа Минэнерго России</t>
  </si>
  <si>
    <t>Норматив потерь электрической энергии*(3)</t>
  </si>
  <si>
    <t>3.6.1</t>
  </si>
  <si>
    <t>350005, г.Краснодар, ул. Дзержинского, д. 96/3, оф.14</t>
  </si>
  <si>
    <t>Фактические показатели за год, предшествующий базовому периоду (2019 г.)</t>
  </si>
  <si>
    <t>Показатели, утвержденные на базовый период*(1)(2020 г.)</t>
  </si>
  <si>
    <t>Предложения на расчетный период регулирования (2021 г.)</t>
  </si>
  <si>
    <t>Показатели, утвержденные на базовый период* (2020 г.)</t>
  </si>
  <si>
    <t>Предложения на расчетный период регулирования                 (2021 г.)</t>
  </si>
  <si>
    <t>Утверждена 11.01.2016 г. исполнительным директором Тереховой Т.А.</t>
  </si>
  <si>
    <t>Утверждена 09.01.2020 г. генеральным директором            Любичем В.В.</t>
  </si>
  <si>
    <t>Кривобоков Василий Сергеевич</t>
  </si>
  <si>
    <t>Генеральный директор</t>
  </si>
  <si>
    <t xml:space="preserve">В.С. Кривобоков </t>
  </si>
  <si>
    <t>В.С. Кривобоков</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</si>
</sst>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000"/>
    <numFmt numFmtId="193" formatCode="0.0000000"/>
    <numFmt numFmtId="194" formatCode="0.000000"/>
    <numFmt numFmtId="195" formatCode="0.00000"/>
    <numFmt numFmtId="196" formatCode="0.0000"/>
    <numFmt numFmtId="197" formatCode="0.000"/>
    <numFmt numFmtId="198" formatCode="#,##0.000"/>
    <numFmt numFmtId="199" formatCode="#,##0.0"/>
    <numFmt numFmtId="200" formatCode="0.0"/>
  </numFmts>
  <fonts count="44">
    <font>
      <sz val="10"/>
      <name val="Arial"/>
      <family val="0"/>
    </font>
    <font>
      <b/>
      <sz val="11"/>
      <color indexed="63"/>
      <name val="Courier New"/>
      <family val="3"/>
    </font>
    <font>
      <sz val="11"/>
      <name val="Courier New"/>
      <family val="3"/>
    </font>
    <font>
      <sz val="12"/>
      <name val="Arial"/>
      <family val="2"/>
    </font>
    <font>
      <b/>
      <sz val="12"/>
      <color indexed="63"/>
      <name val="Arial"/>
      <family val="2"/>
    </font>
    <font>
      <u val="single"/>
      <sz val="10"/>
      <color indexed="12"/>
      <name val="Arial"/>
      <family val="2"/>
    </font>
    <font>
      <b/>
      <sz val="10"/>
      <name val="Courier New"/>
      <family val="3"/>
    </font>
    <font>
      <b/>
      <sz val="11"/>
      <name val="Courier New"/>
      <family val="3"/>
    </font>
    <font>
      <sz val="11"/>
      <color indexed="63"/>
      <name val="Courier New"/>
      <family val="3"/>
    </font>
    <font>
      <b/>
      <i/>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justify"/>
    </xf>
    <xf numFmtId="0" fontId="3" fillId="0" borderId="0" xfId="0" applyFont="1" applyAlignment="1">
      <alignment horizontal="left"/>
    </xf>
    <xf numFmtId="0" fontId="0" fillId="0" borderId="0" xfId="0" applyAlignment="1">
      <alignment horizontal="left"/>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3" fillId="0" borderId="11" xfId="0" applyFont="1" applyBorder="1" applyAlignment="1">
      <alignment horizontal="center" vertical="top" wrapText="1"/>
    </xf>
    <xf numFmtId="0" fontId="3" fillId="0" borderId="12" xfId="0" applyFont="1" applyBorder="1" applyAlignment="1">
      <alignment horizontal="justify" vertical="top" wrapText="1"/>
    </xf>
    <xf numFmtId="0" fontId="3" fillId="0" borderId="11" xfId="0" applyFont="1" applyBorder="1" applyAlignment="1">
      <alignment horizontal="justify" vertical="top" wrapText="1"/>
    </xf>
    <xf numFmtId="0" fontId="3" fillId="0" borderId="13" xfId="0" applyFont="1" applyBorder="1" applyAlignment="1">
      <alignment horizontal="justify" vertical="top" wrapText="1"/>
    </xf>
    <xf numFmtId="0" fontId="3" fillId="0" borderId="14" xfId="0" applyFont="1" applyBorder="1" applyAlignment="1">
      <alignment vertical="top" wrapText="1"/>
    </xf>
    <xf numFmtId="0" fontId="3" fillId="0" borderId="14" xfId="0" applyFont="1" applyBorder="1" applyAlignment="1">
      <alignment horizontal="center" vertical="top" wrapText="1"/>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0" fontId="3" fillId="0" borderId="16" xfId="0" applyFont="1" applyBorder="1" applyAlignment="1">
      <alignment vertical="top"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top" wrapText="1"/>
    </xf>
    <xf numFmtId="0" fontId="3" fillId="0" borderId="16" xfId="0" applyFont="1" applyBorder="1" applyAlignment="1">
      <alignment horizontal="justify" vertical="top" wrapText="1"/>
    </xf>
    <xf numFmtId="4" fontId="3" fillId="0" borderId="10" xfId="0" applyNumberFormat="1" applyFont="1" applyBorder="1" applyAlignment="1">
      <alignment horizontal="center" vertical="center" wrapText="1"/>
    </xf>
    <xf numFmtId="0" fontId="3" fillId="0" borderId="15" xfId="0" applyFont="1" applyBorder="1" applyAlignment="1">
      <alignment horizontal="center" vertical="top" wrapText="1"/>
    </xf>
    <xf numFmtId="0" fontId="5" fillId="0" borderId="0" xfId="42" applyAlignment="1" applyProtection="1">
      <alignment/>
      <protection/>
    </xf>
    <xf numFmtId="0" fontId="6" fillId="0" borderId="0" xfId="0" applyFont="1" applyAlignment="1">
      <alignment/>
    </xf>
    <xf numFmtId="0" fontId="8" fillId="0" borderId="0" xfId="0" applyFont="1" applyAlignment="1">
      <alignment/>
    </xf>
    <xf numFmtId="187" fontId="0" fillId="0" borderId="0" xfId="59" applyFont="1" applyAlignment="1">
      <alignment/>
    </xf>
    <xf numFmtId="4" fontId="3" fillId="0" borderId="10" xfId="0" applyNumberFormat="1" applyFont="1" applyFill="1" applyBorder="1" applyAlignment="1">
      <alignment horizontal="center" vertical="center" wrapText="1"/>
    </xf>
    <xf numFmtId="0" fontId="9" fillId="0" borderId="0" xfId="0" applyFont="1" applyAlignment="1">
      <alignment/>
    </xf>
    <xf numFmtId="0" fontId="3" fillId="0" borderId="18" xfId="0" applyFont="1" applyBorder="1" applyAlignment="1">
      <alignment horizontal="justify" vertical="top" wrapText="1"/>
    </xf>
    <xf numFmtId="0" fontId="0" fillId="0" borderId="0" xfId="0" applyFill="1" applyAlignment="1">
      <alignment/>
    </xf>
    <xf numFmtId="0" fontId="3" fillId="0" borderId="0" xfId="0" applyFont="1" applyFill="1" applyAlignment="1">
      <alignment horizontal="justify"/>
    </xf>
    <xf numFmtId="0" fontId="3"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Font="1" applyFill="1" applyBorder="1" applyAlignment="1">
      <alignment horizontal="justify" vertical="top" wrapText="1"/>
    </xf>
    <xf numFmtId="0" fontId="3" fillId="0" borderId="10" xfId="0" applyFont="1" applyFill="1" applyBorder="1" applyAlignment="1">
      <alignment horizontal="center" vertical="center" wrapText="1"/>
    </xf>
    <xf numFmtId="4" fontId="0" fillId="0" borderId="0" xfId="0" applyNumberFormat="1" applyFill="1" applyAlignment="1">
      <alignment/>
    </xf>
    <xf numFmtId="171" fontId="0" fillId="0" borderId="0" xfId="0" applyNumberFormat="1" applyFill="1" applyAlignment="1">
      <alignment/>
    </xf>
    <xf numFmtId="1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187" fontId="0" fillId="0" borderId="0" xfId="59" applyFont="1" applyFill="1" applyAlignment="1">
      <alignment/>
    </xf>
    <xf numFmtId="2" fontId="3" fillId="0" borderId="10" xfId="0" applyNumberFormat="1" applyFont="1" applyFill="1" applyBorder="1" applyAlignment="1">
      <alignment horizontal="center" vertical="center" wrapText="1"/>
    </xf>
    <xf numFmtId="0" fontId="2" fillId="0" borderId="0" xfId="0" applyFont="1" applyFill="1" applyAlignment="1">
      <alignment/>
    </xf>
    <xf numFmtId="0" fontId="3" fillId="0" borderId="0" xfId="0" applyFont="1" applyFill="1" applyAlignment="1">
      <alignment horizontal="left" wrapText="1"/>
    </xf>
    <xf numFmtId="0" fontId="9" fillId="0" borderId="0" xfId="0" applyFont="1" applyFill="1" applyAlignment="1">
      <alignment/>
    </xf>
    <xf numFmtId="199" fontId="3" fillId="0" borderId="10" xfId="0" applyNumberFormat="1" applyFont="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10" xfId="59" applyNumberFormat="1" applyFont="1" applyFill="1" applyBorder="1" applyAlignment="1">
      <alignment horizontal="center" vertical="center" wrapText="1"/>
    </xf>
    <xf numFmtId="197" fontId="3" fillId="0" borderId="10" xfId="0" applyNumberFormat="1" applyFont="1" applyFill="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0" fontId="4" fillId="0" borderId="0" xfId="0" applyFont="1" applyFill="1" applyAlignment="1">
      <alignment horizontal="right"/>
    </xf>
    <xf numFmtId="0" fontId="3" fillId="0" borderId="10" xfId="0" applyFont="1" applyFill="1" applyBorder="1" applyAlignment="1">
      <alignment horizontal="center" vertical="center" wrapText="1"/>
    </xf>
    <xf numFmtId="0" fontId="3" fillId="0" borderId="0" xfId="0" applyFont="1" applyFill="1" applyAlignment="1">
      <alignment horizontal="left"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4" fillId="0" borderId="0" xfId="0" applyFont="1" applyFill="1" applyAlignment="1">
      <alignment horizontal="center" wrapText="1"/>
    </xf>
    <xf numFmtId="0" fontId="3" fillId="0" borderId="12" xfId="0" applyFont="1" applyBorder="1" applyAlignment="1">
      <alignment horizontal="justify" vertical="top" wrapText="1"/>
    </xf>
    <xf numFmtId="0" fontId="3" fillId="0" borderId="11" xfId="0" applyFont="1" applyBorder="1" applyAlignment="1">
      <alignment horizontal="justify" vertical="top" wrapText="1"/>
    </xf>
    <xf numFmtId="0" fontId="3" fillId="0" borderId="10" xfId="0" applyFont="1" applyBorder="1" applyAlignment="1">
      <alignment vertical="top" wrapText="1"/>
    </xf>
    <xf numFmtId="0" fontId="3" fillId="0" borderId="10" xfId="0" applyFont="1" applyBorder="1" applyAlignment="1">
      <alignment horizontal="center" vertical="center" wrapText="1"/>
    </xf>
    <xf numFmtId="0" fontId="3" fillId="0" borderId="10" xfId="0" applyFont="1" applyBorder="1" applyAlignment="1">
      <alignment horizontal="justify"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13" xfId="0" applyFont="1" applyBorder="1" applyAlignment="1">
      <alignment horizontal="center" vertical="top" wrapText="1"/>
    </xf>
    <xf numFmtId="0" fontId="3" fillId="0" borderId="20" xfId="0" applyFont="1" applyBorder="1" applyAlignment="1">
      <alignment horizontal="center" vertical="top" wrapText="1"/>
    </xf>
    <xf numFmtId="0" fontId="3" fillId="0" borderId="14" xfId="0" applyFont="1" applyBorder="1" applyAlignment="1">
      <alignment horizontal="center" vertical="top" wrapText="1"/>
    </xf>
    <xf numFmtId="0" fontId="3" fillId="0" borderId="18" xfId="0" applyFont="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36</xdr:row>
      <xdr:rowOff>209550</xdr:rowOff>
    </xdr:from>
    <xdr:to>
      <xdr:col>1</xdr:col>
      <xdr:colOff>581025</xdr:colOff>
      <xdr:row>38</xdr:row>
      <xdr:rowOff>0</xdr:rowOff>
    </xdr:to>
    <xdr:pic>
      <xdr:nvPicPr>
        <xdr:cNvPr id="1" name="Picture 4"/>
        <xdr:cNvPicPr preferRelativeResize="1">
          <a:picLocks noChangeAspect="1"/>
        </xdr:cNvPicPr>
      </xdr:nvPicPr>
      <xdr:blipFill>
        <a:blip r:embed="rId1"/>
        <a:stretch>
          <a:fillRect/>
        </a:stretch>
      </xdr:blipFill>
      <xdr:spPr>
        <a:xfrm>
          <a:off x="647700" y="22774275"/>
          <a:ext cx="542925" cy="295275"/>
        </a:xfrm>
        <a:prstGeom prst="rect">
          <a:avLst/>
        </a:prstGeom>
        <a:noFill/>
        <a:ln w="9525" cmpd="sng">
          <a:noFill/>
        </a:ln>
      </xdr:spPr>
    </xdr:pic>
    <xdr:clientData/>
  </xdr:twoCellAnchor>
  <xdr:twoCellAnchor>
    <xdr:from>
      <xdr:col>1</xdr:col>
      <xdr:colOff>19050</xdr:colOff>
      <xdr:row>39</xdr:row>
      <xdr:rowOff>0</xdr:rowOff>
    </xdr:from>
    <xdr:to>
      <xdr:col>1</xdr:col>
      <xdr:colOff>561975</xdr:colOff>
      <xdr:row>39</xdr:row>
      <xdr:rowOff>285750</xdr:rowOff>
    </xdr:to>
    <xdr:pic>
      <xdr:nvPicPr>
        <xdr:cNvPr id="2" name="Picture 3"/>
        <xdr:cNvPicPr preferRelativeResize="1">
          <a:picLocks noChangeAspect="1"/>
        </xdr:cNvPicPr>
      </xdr:nvPicPr>
      <xdr:blipFill>
        <a:blip r:embed="rId2"/>
        <a:stretch>
          <a:fillRect/>
        </a:stretch>
      </xdr:blipFill>
      <xdr:spPr>
        <a:xfrm>
          <a:off x="628650" y="23231475"/>
          <a:ext cx="542925" cy="285750"/>
        </a:xfrm>
        <a:prstGeom prst="rect">
          <a:avLst/>
        </a:prstGeom>
        <a:noFill/>
        <a:ln w="9525" cmpd="sng">
          <a:noFill/>
        </a:ln>
      </xdr:spPr>
    </xdr:pic>
    <xdr:clientData/>
  </xdr:twoCellAnchor>
  <xdr:twoCellAnchor>
    <xdr:from>
      <xdr:col>1</xdr:col>
      <xdr:colOff>38100</xdr:colOff>
      <xdr:row>41</xdr:row>
      <xdr:rowOff>47625</xdr:rowOff>
    </xdr:from>
    <xdr:to>
      <xdr:col>1</xdr:col>
      <xdr:colOff>600075</xdr:colOff>
      <xdr:row>41</xdr:row>
      <xdr:rowOff>304800</xdr:rowOff>
    </xdr:to>
    <xdr:pic>
      <xdr:nvPicPr>
        <xdr:cNvPr id="3" name="Picture 2"/>
        <xdr:cNvPicPr preferRelativeResize="1">
          <a:picLocks noChangeAspect="1"/>
        </xdr:cNvPicPr>
      </xdr:nvPicPr>
      <xdr:blipFill>
        <a:blip r:embed="rId3"/>
        <a:stretch>
          <a:fillRect/>
        </a:stretch>
      </xdr:blipFill>
      <xdr:spPr>
        <a:xfrm>
          <a:off x="647700" y="23736300"/>
          <a:ext cx="561975" cy="257175"/>
        </a:xfrm>
        <a:prstGeom prst="rect">
          <a:avLst/>
        </a:prstGeom>
        <a:noFill/>
        <a:ln w="9525" cmpd="sng">
          <a:noFill/>
        </a:ln>
      </xdr:spPr>
    </xdr:pic>
    <xdr:clientData/>
  </xdr:twoCellAnchor>
  <xdr:twoCellAnchor>
    <xdr:from>
      <xdr:col>1</xdr:col>
      <xdr:colOff>9525</xdr:colOff>
      <xdr:row>43</xdr:row>
      <xdr:rowOff>0</xdr:rowOff>
    </xdr:from>
    <xdr:to>
      <xdr:col>1</xdr:col>
      <xdr:colOff>523875</xdr:colOff>
      <xdr:row>43</xdr:row>
      <xdr:rowOff>295275</xdr:rowOff>
    </xdr:to>
    <xdr:pic>
      <xdr:nvPicPr>
        <xdr:cNvPr id="4" name="Picture 1"/>
        <xdr:cNvPicPr preferRelativeResize="1">
          <a:picLocks noChangeAspect="1"/>
        </xdr:cNvPicPr>
      </xdr:nvPicPr>
      <xdr:blipFill>
        <a:blip r:embed="rId4"/>
        <a:stretch>
          <a:fillRect/>
        </a:stretch>
      </xdr:blipFill>
      <xdr:spPr>
        <a:xfrm>
          <a:off x="619125" y="24183975"/>
          <a:ext cx="5143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hpp2@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35"/>
  <sheetViews>
    <sheetView tabSelected="1" zoomScalePageLayoutView="0" workbookViewId="0" topLeftCell="A1">
      <selection activeCell="J24" sqref="J24"/>
    </sheetView>
  </sheetViews>
  <sheetFormatPr defaultColWidth="9.140625" defaultRowHeight="12.75"/>
  <cols>
    <col min="3" max="3" width="10.140625" style="0" customWidth="1"/>
    <col min="5" max="5" width="11.00390625" style="0" bestFit="1" customWidth="1"/>
  </cols>
  <sheetData>
    <row r="1" ht="15.75">
      <c r="A1" s="1" t="s">
        <v>0</v>
      </c>
    </row>
    <row r="2" ht="15.75">
      <c r="A2" s="1" t="s">
        <v>1</v>
      </c>
    </row>
    <row r="3" spans="1:10" ht="15.75">
      <c r="A3" s="1" t="s">
        <v>156</v>
      </c>
      <c r="F3" s="49">
        <v>2021</v>
      </c>
      <c r="G3" s="49"/>
      <c r="H3" s="49"/>
      <c r="J3" s="24" t="s">
        <v>155</v>
      </c>
    </row>
    <row r="4" ht="15">
      <c r="A4" s="25" t="s">
        <v>2</v>
      </c>
    </row>
    <row r="5" spans="1:11" ht="15.75">
      <c r="A5" s="50" t="s">
        <v>151</v>
      </c>
      <c r="B5" s="50"/>
      <c r="C5" s="50"/>
      <c r="D5" s="50"/>
      <c r="E5" s="50"/>
      <c r="F5" s="50"/>
      <c r="G5" s="50"/>
      <c r="H5" s="50"/>
      <c r="I5" s="50"/>
      <c r="J5" s="50"/>
      <c r="K5" s="50"/>
    </row>
    <row r="6" ht="15">
      <c r="A6" s="2" t="s">
        <v>3</v>
      </c>
    </row>
    <row r="7" spans="1:11" ht="15.75">
      <c r="A7" s="50" t="s">
        <v>152</v>
      </c>
      <c r="B7" s="50"/>
      <c r="C7" s="50"/>
      <c r="D7" s="50"/>
      <c r="E7" s="50"/>
      <c r="F7" s="50"/>
      <c r="G7" s="50"/>
      <c r="H7" s="50"/>
      <c r="I7" s="50"/>
      <c r="J7" s="50"/>
      <c r="K7" s="50"/>
    </row>
    <row r="9" spans="1:11" ht="15.75">
      <c r="A9" s="52" t="s">
        <v>4</v>
      </c>
      <c r="B9" s="52"/>
      <c r="C9" s="52"/>
      <c r="D9" s="52"/>
      <c r="E9" s="52"/>
      <c r="F9" s="52"/>
      <c r="G9" s="52"/>
      <c r="H9" s="52"/>
      <c r="I9" s="52"/>
      <c r="J9" s="52"/>
      <c r="K9" s="52"/>
    </row>
    <row r="10" spans="1:11" ht="15.75">
      <c r="A10" s="52" t="s">
        <v>5</v>
      </c>
      <c r="B10" s="52"/>
      <c r="C10" s="52"/>
      <c r="D10" s="52"/>
      <c r="E10" s="52"/>
      <c r="F10" s="52"/>
      <c r="G10" s="52"/>
      <c r="H10" s="52"/>
      <c r="I10" s="52"/>
      <c r="J10" s="52"/>
      <c r="K10" s="52"/>
    </row>
    <row r="11" spans="1:11" ht="15.75">
      <c r="A11" s="52" t="s">
        <v>6</v>
      </c>
      <c r="B11" s="52"/>
      <c r="C11" s="52"/>
      <c r="D11" s="52"/>
      <c r="E11" s="52"/>
      <c r="F11" s="52"/>
      <c r="G11" s="52"/>
      <c r="H11" s="52"/>
      <c r="I11" s="52"/>
      <c r="J11" s="52"/>
      <c r="K11" s="52"/>
    </row>
    <row r="12" spans="1:11" ht="15.75">
      <c r="A12" s="52" t="s">
        <v>7</v>
      </c>
      <c r="B12" s="52"/>
      <c r="C12" s="52"/>
      <c r="D12" s="52"/>
      <c r="E12" s="52"/>
      <c r="F12" s="52"/>
      <c r="G12" s="52"/>
      <c r="H12" s="52"/>
      <c r="I12" s="52"/>
      <c r="J12" s="52"/>
      <c r="K12" s="52"/>
    </row>
    <row r="14" ht="15">
      <c r="A14" s="3"/>
    </row>
    <row r="15" spans="1:11" ht="15.75">
      <c r="A15" s="53" t="s">
        <v>8</v>
      </c>
      <c r="B15" s="53"/>
      <c r="C15" s="53"/>
      <c r="D15" s="53"/>
      <c r="E15" s="53"/>
      <c r="F15" s="53"/>
      <c r="G15" s="53"/>
      <c r="H15" s="53"/>
      <c r="I15" s="53"/>
      <c r="J15" s="53"/>
      <c r="K15" s="53"/>
    </row>
    <row r="16" ht="15">
      <c r="A16" s="3"/>
    </row>
    <row r="17" spans="1:5" ht="15">
      <c r="A17" s="51" t="s">
        <v>9</v>
      </c>
      <c r="B17" s="51"/>
      <c r="C17" s="51"/>
      <c r="D17" s="51"/>
      <c r="E17" t="s">
        <v>151</v>
      </c>
    </row>
    <row r="18" spans="1:4" ht="15">
      <c r="A18" s="4"/>
      <c r="B18" s="5"/>
      <c r="C18" s="5"/>
      <c r="D18" s="5"/>
    </row>
    <row r="19" spans="1:5" ht="15">
      <c r="A19" s="51" t="s">
        <v>10</v>
      </c>
      <c r="B19" s="51"/>
      <c r="C19" s="51"/>
      <c r="D19" s="51"/>
      <c r="E19" t="s">
        <v>152</v>
      </c>
    </row>
    <row r="20" spans="1:4" ht="15">
      <c r="A20" s="4"/>
      <c r="B20" s="5"/>
      <c r="C20" s="5"/>
      <c r="D20" s="5"/>
    </row>
    <row r="21" spans="1:5" ht="15">
      <c r="A21" s="51" t="s">
        <v>11</v>
      </c>
      <c r="B21" s="51"/>
      <c r="C21" s="51"/>
      <c r="D21" s="51"/>
      <c r="E21" t="s">
        <v>163</v>
      </c>
    </row>
    <row r="22" spans="1:4" ht="15">
      <c r="A22" s="4"/>
      <c r="B22" s="5"/>
      <c r="C22" s="5"/>
      <c r="D22" s="5"/>
    </row>
    <row r="23" spans="1:5" ht="15">
      <c r="A23" s="51" t="s">
        <v>12</v>
      </c>
      <c r="B23" s="51"/>
      <c r="C23" s="51"/>
      <c r="D23" s="51"/>
      <c r="E23" t="s">
        <v>163</v>
      </c>
    </row>
    <row r="24" spans="1:4" ht="15">
      <c r="A24" s="4"/>
      <c r="B24" s="5"/>
      <c r="C24" s="5"/>
      <c r="D24" s="5"/>
    </row>
    <row r="25" spans="1:5" ht="15">
      <c r="A25" s="4" t="s">
        <v>13</v>
      </c>
      <c r="B25" s="5"/>
      <c r="C25" s="5"/>
      <c r="D25" s="5"/>
      <c r="E25">
        <v>2311085794</v>
      </c>
    </row>
    <row r="26" spans="1:4" ht="15">
      <c r="A26" s="4"/>
      <c r="B26" s="5"/>
      <c r="C26" s="5"/>
      <c r="D26" s="5"/>
    </row>
    <row r="27" spans="1:5" ht="15">
      <c r="A27" s="4" t="s">
        <v>14</v>
      </c>
      <c r="B27" s="5"/>
      <c r="C27" s="5"/>
      <c r="D27" s="5"/>
      <c r="E27" s="5">
        <v>231101001</v>
      </c>
    </row>
    <row r="28" spans="1:4" ht="15">
      <c r="A28" s="4"/>
      <c r="B28" s="5"/>
      <c r="C28" s="5"/>
      <c r="D28" s="5"/>
    </row>
    <row r="29" spans="1:5" ht="15">
      <c r="A29" s="51" t="s">
        <v>15</v>
      </c>
      <c r="B29" s="51"/>
      <c r="C29" s="51"/>
      <c r="D29" s="5"/>
      <c r="E29" t="s">
        <v>171</v>
      </c>
    </row>
    <row r="30" spans="1:4" ht="15">
      <c r="A30" s="4"/>
      <c r="B30" s="5"/>
      <c r="C30" s="5"/>
      <c r="D30" s="5"/>
    </row>
    <row r="31" spans="1:5" ht="15">
      <c r="A31" s="51" t="s">
        <v>16</v>
      </c>
      <c r="B31" s="51"/>
      <c r="C31" s="51"/>
      <c r="D31" s="5"/>
      <c r="E31" s="23" t="s">
        <v>154</v>
      </c>
    </row>
    <row r="32" spans="1:4" ht="15">
      <c r="A32" s="4"/>
      <c r="B32" s="5"/>
      <c r="C32" s="5"/>
      <c r="D32" s="5"/>
    </row>
    <row r="33" spans="1:5" ht="15">
      <c r="A33" s="51" t="s">
        <v>17</v>
      </c>
      <c r="B33" s="51"/>
      <c r="C33" s="51"/>
      <c r="D33" s="5"/>
      <c r="E33" t="s">
        <v>153</v>
      </c>
    </row>
    <row r="34" spans="1:4" ht="15">
      <c r="A34" s="4"/>
      <c r="B34" s="5"/>
      <c r="C34" s="5"/>
      <c r="D34" s="5"/>
    </row>
    <row r="35" spans="1:5" ht="15">
      <c r="A35" s="4" t="s">
        <v>18</v>
      </c>
      <c r="B35" s="5"/>
      <c r="C35" s="5"/>
      <c r="D35" s="5"/>
      <c r="E35" t="s">
        <v>153</v>
      </c>
    </row>
  </sheetData>
  <sheetProtection/>
  <mergeCells count="15">
    <mergeCell ref="A29:C29"/>
    <mergeCell ref="A31:C31"/>
    <mergeCell ref="A33:C33"/>
    <mergeCell ref="A15:K15"/>
    <mergeCell ref="A17:D17"/>
    <mergeCell ref="A19:D19"/>
    <mergeCell ref="A21:D21"/>
    <mergeCell ref="F3:H3"/>
    <mergeCell ref="A7:K7"/>
    <mergeCell ref="A5:K5"/>
    <mergeCell ref="A23:D23"/>
    <mergeCell ref="A9:K9"/>
    <mergeCell ref="A10:K10"/>
    <mergeCell ref="A11:K11"/>
    <mergeCell ref="A12:K12"/>
  </mergeCells>
  <hyperlinks>
    <hyperlink ref="E31" r:id="rId1" display="khpp2@mail.ru"/>
  </hyperlinks>
  <printOptions/>
  <pageMargins left="0.75" right="0.75" top="1" bottom="1" header="0.5" footer="0.5"/>
  <pageSetup fitToHeight="1" fitToWidth="1" horizontalDpi="600" verticalDpi="600" orientation="portrait" paperSize="9" scale="85" r:id="rId2"/>
</worksheet>
</file>

<file path=xl/worksheets/sheet2.xml><?xml version="1.0" encoding="utf-8"?>
<worksheet xmlns="http://schemas.openxmlformats.org/spreadsheetml/2006/main" xmlns:r="http://schemas.openxmlformats.org/officeDocument/2006/relationships">
  <sheetPr>
    <tabColor indexed="47"/>
    <pageSetUpPr fitToPage="1"/>
  </sheetPr>
  <dimension ref="A1:L65"/>
  <sheetViews>
    <sheetView zoomScale="85" zoomScaleNormal="85" zoomScalePageLayoutView="0" workbookViewId="0" topLeftCell="A1">
      <selection activeCell="F28" sqref="F28"/>
    </sheetView>
  </sheetViews>
  <sheetFormatPr defaultColWidth="9.140625" defaultRowHeight="12.75"/>
  <cols>
    <col min="1" max="1" width="9.140625" style="30" customWidth="1"/>
    <col min="2" max="2" width="61.421875" style="30" customWidth="1"/>
    <col min="3" max="4" width="22.7109375" style="30" customWidth="1"/>
    <col min="5" max="5" width="23.00390625" style="30" customWidth="1"/>
    <col min="6" max="6" width="23.8515625" style="30" customWidth="1"/>
    <col min="7" max="9" width="14.140625" style="30" customWidth="1"/>
    <col min="10" max="10" width="13.140625" style="30" customWidth="1"/>
    <col min="11" max="11" width="9.140625" style="30" customWidth="1"/>
    <col min="12" max="12" width="13.57421875" style="30" customWidth="1"/>
    <col min="13" max="16384" width="9.140625" style="30" customWidth="1"/>
  </cols>
  <sheetData>
    <row r="1" spans="1:6" ht="15.75">
      <c r="A1" s="54" t="s">
        <v>19</v>
      </c>
      <c r="B1" s="54"/>
      <c r="C1" s="54"/>
      <c r="D1" s="54"/>
      <c r="E1" s="54"/>
      <c r="F1" s="54"/>
    </row>
    <row r="2" spans="1:6" ht="15.75">
      <c r="A2" s="54" t="s">
        <v>5</v>
      </c>
      <c r="B2" s="54"/>
      <c r="C2" s="54"/>
      <c r="D2" s="54"/>
      <c r="E2" s="54"/>
      <c r="F2" s="54"/>
    </row>
    <row r="3" spans="1:6" ht="15.75">
      <c r="A3" s="54" t="s">
        <v>6</v>
      </c>
      <c r="B3" s="54"/>
      <c r="C3" s="54"/>
      <c r="D3" s="54"/>
      <c r="E3" s="54"/>
      <c r="F3" s="54"/>
    </row>
    <row r="4" spans="1:6" ht="15.75">
      <c r="A4" s="54" t="s">
        <v>7</v>
      </c>
      <c r="B4" s="54"/>
      <c r="C4" s="54"/>
      <c r="D4" s="54"/>
      <c r="E4" s="54"/>
      <c r="F4" s="54"/>
    </row>
    <row r="5" ht="15">
      <c r="A5" s="31"/>
    </row>
    <row r="6" spans="1:6" ht="35.25" customHeight="1">
      <c r="A6" s="60" t="s">
        <v>20</v>
      </c>
      <c r="B6" s="60"/>
      <c r="C6" s="60"/>
      <c r="D6" s="60"/>
      <c r="E6" s="60"/>
      <c r="F6" s="60"/>
    </row>
    <row r="7" ht="15">
      <c r="A7" s="31"/>
    </row>
    <row r="8" spans="1:6" ht="93.75" customHeight="1">
      <c r="A8" s="32" t="s">
        <v>21</v>
      </c>
      <c r="B8" s="32" t="s">
        <v>22</v>
      </c>
      <c r="C8" s="32" t="s">
        <v>23</v>
      </c>
      <c r="D8" s="32" t="s">
        <v>164</v>
      </c>
      <c r="E8" s="32" t="s">
        <v>165</v>
      </c>
      <c r="F8" s="32" t="s">
        <v>166</v>
      </c>
    </row>
    <row r="9" spans="1:6" ht="15">
      <c r="A9" s="32" t="s">
        <v>24</v>
      </c>
      <c r="B9" s="33" t="s">
        <v>25</v>
      </c>
      <c r="C9" s="34"/>
      <c r="D9" s="35"/>
      <c r="E9" s="35"/>
      <c r="F9" s="35"/>
    </row>
    <row r="10" spans="1:12" ht="15">
      <c r="A10" s="32" t="s">
        <v>26</v>
      </c>
      <c r="B10" s="33" t="s">
        <v>27</v>
      </c>
      <c r="C10" s="32" t="s">
        <v>28</v>
      </c>
      <c r="D10" s="27">
        <v>31307.285</v>
      </c>
      <c r="E10" s="27">
        <f>29907.33+6300.76</f>
        <v>36208.090000000004</v>
      </c>
      <c r="F10" s="27">
        <f>36495.556+6617.45</f>
        <v>43113.005999999994</v>
      </c>
      <c r="H10" s="36"/>
      <c r="L10" s="36"/>
    </row>
    <row r="11" spans="1:6" ht="15">
      <c r="A11" s="32" t="s">
        <v>29</v>
      </c>
      <c r="B11" s="33" t="s">
        <v>30</v>
      </c>
      <c r="C11" s="32" t="s">
        <v>28</v>
      </c>
      <c r="D11" s="27">
        <f>D10-D28</f>
        <v>-1443.5070000000014</v>
      </c>
      <c r="E11" s="27">
        <f>120+42.85+294.82+30</f>
        <v>487.66999999999996</v>
      </c>
      <c r="F11" s="27">
        <v>680.18</v>
      </c>
    </row>
    <row r="12" spans="1:6" ht="30">
      <c r="A12" s="32" t="s">
        <v>31</v>
      </c>
      <c r="B12" s="33" t="s">
        <v>32</v>
      </c>
      <c r="C12" s="32" t="s">
        <v>28</v>
      </c>
      <c r="D12" s="27"/>
      <c r="E12" s="27"/>
      <c r="F12" s="27"/>
    </row>
    <row r="13" spans="1:6" ht="15">
      <c r="A13" s="32" t="s">
        <v>33</v>
      </c>
      <c r="B13" s="33" t="s">
        <v>34</v>
      </c>
      <c r="C13" s="32" t="s">
        <v>28</v>
      </c>
      <c r="D13" s="27"/>
      <c r="E13" s="27"/>
      <c r="F13" s="27"/>
    </row>
    <row r="14" spans="1:9" ht="15">
      <c r="A14" s="32" t="s">
        <v>35</v>
      </c>
      <c r="B14" s="33" t="s">
        <v>36</v>
      </c>
      <c r="C14" s="34"/>
      <c r="D14" s="35"/>
      <c r="E14" s="35"/>
      <c r="F14" s="35"/>
      <c r="I14" s="37"/>
    </row>
    <row r="15" spans="1:9" ht="45">
      <c r="A15" s="32" t="s">
        <v>37</v>
      </c>
      <c r="B15" s="33" t="s">
        <v>38</v>
      </c>
      <c r="C15" s="35" t="s">
        <v>39</v>
      </c>
      <c r="D15" s="35" t="s">
        <v>157</v>
      </c>
      <c r="E15" s="38">
        <f>E11/E10</f>
        <v>0.01346853700374695</v>
      </c>
      <c r="F15" s="38">
        <f>F11/F10</f>
        <v>0.015776677692109893</v>
      </c>
      <c r="I15" s="37"/>
    </row>
    <row r="16" spans="1:6" ht="30">
      <c r="A16" s="32" t="s">
        <v>40</v>
      </c>
      <c r="B16" s="33" t="s">
        <v>41</v>
      </c>
      <c r="C16" s="35"/>
      <c r="D16" s="35"/>
      <c r="E16" s="35"/>
      <c r="F16" s="35"/>
    </row>
    <row r="17" spans="1:6" ht="30">
      <c r="A17" s="32" t="s">
        <v>42</v>
      </c>
      <c r="B17" s="33" t="s">
        <v>43</v>
      </c>
      <c r="C17" s="35" t="s">
        <v>44</v>
      </c>
      <c r="D17" s="35"/>
      <c r="E17" s="35"/>
      <c r="F17" s="35"/>
    </row>
    <row r="18" spans="1:6" ht="30">
      <c r="A18" s="32" t="s">
        <v>45</v>
      </c>
      <c r="B18" s="33" t="s">
        <v>46</v>
      </c>
      <c r="C18" s="35" t="s">
        <v>96</v>
      </c>
      <c r="D18" s="35"/>
      <c r="E18" s="35"/>
      <c r="F18" s="35"/>
    </row>
    <row r="19" spans="1:6" ht="15">
      <c r="A19" s="32" t="s">
        <v>47</v>
      </c>
      <c r="B19" s="33" t="s">
        <v>48</v>
      </c>
      <c r="C19" s="35" t="s">
        <v>44</v>
      </c>
      <c r="D19" s="48">
        <v>10.55</v>
      </c>
      <c r="E19" s="48">
        <v>25.006</v>
      </c>
      <c r="F19" s="48">
        <v>44.623</v>
      </c>
    </row>
    <row r="20" spans="1:6" ht="12.75">
      <c r="A20" s="59" t="s">
        <v>49</v>
      </c>
      <c r="B20" s="58" t="s">
        <v>50</v>
      </c>
      <c r="C20" s="55" t="s">
        <v>97</v>
      </c>
      <c r="D20" s="57">
        <v>56103.013</v>
      </c>
      <c r="E20" s="57">
        <f>33234+35841</f>
        <v>69075</v>
      </c>
      <c r="F20" s="57">
        <v>69068</v>
      </c>
    </row>
    <row r="21" spans="1:6" ht="12.75">
      <c r="A21" s="59"/>
      <c r="B21" s="58"/>
      <c r="C21" s="55"/>
      <c r="D21" s="57"/>
      <c r="E21" s="57"/>
      <c r="F21" s="57"/>
    </row>
    <row r="22" spans="1:6" ht="12.75">
      <c r="A22" s="59" t="s">
        <v>51</v>
      </c>
      <c r="B22" s="58" t="s">
        <v>52</v>
      </c>
      <c r="C22" s="55" t="s">
        <v>97</v>
      </c>
      <c r="D22" s="55">
        <v>0</v>
      </c>
      <c r="E22" s="55">
        <v>0</v>
      </c>
      <c r="F22" s="55">
        <v>0</v>
      </c>
    </row>
    <row r="23" spans="1:6" ht="22.5" customHeight="1">
      <c r="A23" s="59"/>
      <c r="B23" s="58"/>
      <c r="C23" s="55"/>
      <c r="D23" s="55"/>
      <c r="E23" s="55"/>
      <c r="F23" s="55"/>
    </row>
    <row r="24" spans="1:6" ht="15">
      <c r="A24" s="32" t="s">
        <v>53</v>
      </c>
      <c r="B24" s="33" t="s">
        <v>161</v>
      </c>
      <c r="C24" s="35" t="s">
        <v>39</v>
      </c>
      <c r="D24" s="35">
        <v>5.21</v>
      </c>
      <c r="E24" s="35">
        <v>2.54</v>
      </c>
      <c r="F24" s="35">
        <v>2.54</v>
      </c>
    </row>
    <row r="25" spans="1:6" ht="15">
      <c r="A25" s="39" t="s">
        <v>162</v>
      </c>
      <c r="B25" s="33" t="s">
        <v>160</v>
      </c>
      <c r="C25" s="35"/>
      <c r="D25" s="35" t="s">
        <v>157</v>
      </c>
      <c r="E25" s="35" t="s">
        <v>157</v>
      </c>
      <c r="F25" s="35" t="s">
        <v>157</v>
      </c>
    </row>
    <row r="26" spans="1:6" ht="75">
      <c r="A26" s="32" t="s">
        <v>54</v>
      </c>
      <c r="B26" s="33" t="s">
        <v>55</v>
      </c>
      <c r="C26" s="35"/>
      <c r="D26" s="35" t="s">
        <v>169</v>
      </c>
      <c r="E26" s="35" t="s">
        <v>169</v>
      </c>
      <c r="F26" s="35" t="s">
        <v>170</v>
      </c>
    </row>
    <row r="27" spans="1:6" ht="45">
      <c r="A27" s="32" t="s">
        <v>56</v>
      </c>
      <c r="B27" s="33" t="s">
        <v>57</v>
      </c>
      <c r="C27" s="35" t="s">
        <v>96</v>
      </c>
      <c r="D27" s="35"/>
      <c r="E27" s="35"/>
      <c r="F27" s="35"/>
    </row>
    <row r="28" spans="1:8" ht="30">
      <c r="A28" s="32" t="s">
        <v>58</v>
      </c>
      <c r="B28" s="33" t="s">
        <v>59</v>
      </c>
      <c r="C28" s="35" t="s">
        <v>28</v>
      </c>
      <c r="D28" s="27">
        <f>D29+D34</f>
        <v>32750.792</v>
      </c>
      <c r="E28" s="27">
        <f>E29+E34+E35</f>
        <v>36208.090000000004</v>
      </c>
      <c r="F28" s="27">
        <f>F29+F34+F35</f>
        <v>43113.01</v>
      </c>
      <c r="H28" s="36"/>
    </row>
    <row r="29" spans="1:11" ht="30">
      <c r="A29" s="32" t="s">
        <v>60</v>
      </c>
      <c r="B29" s="33" t="s">
        <v>61</v>
      </c>
      <c r="C29" s="35" t="s">
        <v>28</v>
      </c>
      <c r="D29" s="47">
        <f>D31+D32+D33</f>
        <v>23659.72</v>
      </c>
      <c r="E29" s="27">
        <f>E31+E32+E33</f>
        <v>16858.020000000004</v>
      </c>
      <c r="F29" s="27">
        <f>F31+F32+F33</f>
        <v>18038.08</v>
      </c>
      <c r="H29" s="36"/>
      <c r="I29" s="36"/>
      <c r="J29" s="36"/>
      <c r="K29" s="36"/>
    </row>
    <row r="30" spans="1:8" ht="15">
      <c r="A30" s="34"/>
      <c r="B30" s="33" t="s">
        <v>62</v>
      </c>
      <c r="C30" s="35"/>
      <c r="D30" s="47"/>
      <c r="E30" s="35"/>
      <c r="F30" s="35"/>
      <c r="H30" s="36"/>
    </row>
    <row r="31" spans="1:8" ht="15">
      <c r="A31" s="34"/>
      <c r="B31" s="33" t="s">
        <v>63</v>
      </c>
      <c r="C31" s="35" t="s">
        <v>28</v>
      </c>
      <c r="D31" s="47">
        <v>7791.55</v>
      </c>
      <c r="E31" s="27">
        <v>6571.96</v>
      </c>
      <c r="F31" s="27">
        <v>7032</v>
      </c>
      <c r="H31" s="36"/>
    </row>
    <row r="32" spans="1:7" ht="15">
      <c r="A32" s="34"/>
      <c r="B32" s="33" t="s">
        <v>64</v>
      </c>
      <c r="C32" s="35" t="s">
        <v>28</v>
      </c>
      <c r="D32" s="47">
        <f>665.45+13261.3</f>
        <v>13926.75</v>
      </c>
      <c r="E32" s="27">
        <f>7300.04+1977.06</f>
        <v>9277.1</v>
      </c>
      <c r="F32" s="27">
        <f>2115.45+7811.04</f>
        <v>9926.49</v>
      </c>
      <c r="G32" s="36"/>
    </row>
    <row r="33" spans="1:9" ht="15">
      <c r="A33" s="34"/>
      <c r="B33" s="33" t="s">
        <v>65</v>
      </c>
      <c r="C33" s="35" t="s">
        <v>28</v>
      </c>
      <c r="D33" s="47">
        <f>23659.72-D32-D31</f>
        <v>1941.420000000001</v>
      </c>
      <c r="E33" s="27">
        <f>16858.02-E31-E32</f>
        <v>1008.960000000001</v>
      </c>
      <c r="F33" s="27">
        <f>18038.08-F31-F32</f>
        <v>1079.590000000002</v>
      </c>
      <c r="I33" s="40"/>
    </row>
    <row r="34" spans="1:10" ht="30">
      <c r="A34" s="32" t="s">
        <v>66</v>
      </c>
      <c r="B34" s="33" t="s">
        <v>67</v>
      </c>
      <c r="C34" s="35" t="s">
        <v>28</v>
      </c>
      <c r="D34" s="47">
        <f>4369.52+4721.552</f>
        <v>9091.072</v>
      </c>
      <c r="E34" s="27">
        <f>16115.55+6300.76</f>
        <v>22416.309999999998</v>
      </c>
      <c r="F34" s="27">
        <f>17013.95+6617.45</f>
        <v>23631.4</v>
      </c>
      <c r="G34" s="36"/>
      <c r="H34" s="36"/>
      <c r="I34" s="36"/>
      <c r="J34" s="36"/>
    </row>
    <row r="35" spans="1:9" ht="15">
      <c r="A35" s="32" t="s">
        <v>68</v>
      </c>
      <c r="B35" s="33" t="s">
        <v>69</v>
      </c>
      <c r="C35" s="35" t="s">
        <v>28</v>
      </c>
      <c r="D35" s="47"/>
      <c r="E35" s="27">
        <v>-3066.24</v>
      </c>
      <c r="F35" s="27">
        <v>1443.53</v>
      </c>
      <c r="I35" s="36"/>
    </row>
    <row r="36" spans="1:8" ht="30">
      <c r="A36" s="32" t="s">
        <v>70</v>
      </c>
      <c r="B36" s="33" t="s">
        <v>71</v>
      </c>
      <c r="C36" s="35" t="s">
        <v>28</v>
      </c>
      <c r="D36" s="47"/>
      <c r="E36" s="35"/>
      <c r="F36" s="35"/>
      <c r="H36" s="36"/>
    </row>
    <row r="37" spans="1:10" ht="30">
      <c r="A37" s="32" t="s">
        <v>72</v>
      </c>
      <c r="B37" s="33" t="s">
        <v>73</v>
      </c>
      <c r="C37" s="35"/>
      <c r="D37" s="35"/>
      <c r="E37" s="35"/>
      <c r="F37" s="35"/>
      <c r="G37" s="36"/>
      <c r="I37" s="37"/>
      <c r="J37" s="36"/>
    </row>
    <row r="38" spans="1:6" ht="15">
      <c r="A38" s="34"/>
      <c r="B38" s="33" t="s">
        <v>74</v>
      </c>
      <c r="C38" s="35"/>
      <c r="D38" s="35"/>
      <c r="E38" s="35"/>
      <c r="F38" s="35"/>
    </row>
    <row r="39" spans="1:8" ht="15">
      <c r="A39" s="34"/>
      <c r="B39" s="33" t="s">
        <v>75</v>
      </c>
      <c r="C39" s="35" t="s">
        <v>76</v>
      </c>
      <c r="D39" s="41">
        <v>381.74</v>
      </c>
      <c r="E39" s="41">
        <v>950.76</v>
      </c>
      <c r="F39" s="41">
        <v>964.639</v>
      </c>
      <c r="H39" s="36"/>
    </row>
    <row r="40" spans="1:6" ht="15">
      <c r="A40" s="34"/>
      <c r="B40" s="33" t="s">
        <v>77</v>
      </c>
      <c r="C40" s="35" t="s">
        <v>78</v>
      </c>
      <c r="D40" s="41">
        <f>D29/D39</f>
        <v>61.978624194477916</v>
      </c>
      <c r="E40" s="41">
        <f>E29/E39</f>
        <v>17.731099331061472</v>
      </c>
      <c r="F40" s="41">
        <f>F29/F39</f>
        <v>18.699306165311583</v>
      </c>
    </row>
    <row r="41" spans="1:6" ht="30">
      <c r="A41" s="32" t="s">
        <v>79</v>
      </c>
      <c r="B41" s="33" t="s">
        <v>80</v>
      </c>
      <c r="C41" s="35"/>
      <c r="D41" s="35"/>
      <c r="E41" s="35"/>
      <c r="F41" s="35"/>
    </row>
    <row r="42" spans="1:6" ht="15">
      <c r="A42" s="32" t="s">
        <v>81</v>
      </c>
      <c r="B42" s="33" t="s">
        <v>82</v>
      </c>
      <c r="C42" s="35" t="s">
        <v>83</v>
      </c>
      <c r="D42" s="35">
        <v>31</v>
      </c>
      <c r="E42" s="35">
        <v>12</v>
      </c>
      <c r="F42" s="35">
        <v>14</v>
      </c>
    </row>
    <row r="43" spans="1:6" ht="30">
      <c r="A43" s="32" t="s">
        <v>84</v>
      </c>
      <c r="B43" s="33" t="s">
        <v>85</v>
      </c>
      <c r="C43" s="35" t="s">
        <v>86</v>
      </c>
      <c r="D43" s="41">
        <f>D31/D42/12</f>
        <v>20.94502688172043</v>
      </c>
      <c r="E43" s="48">
        <f>E31/12/E42</f>
        <v>45.63861111111111</v>
      </c>
      <c r="F43" s="41">
        <f>F31/F42/12</f>
        <v>41.857142857142854</v>
      </c>
    </row>
    <row r="44" spans="1:6" ht="30">
      <c r="A44" s="32" t="s">
        <v>87</v>
      </c>
      <c r="B44" s="33" t="s">
        <v>88</v>
      </c>
      <c r="C44" s="35"/>
      <c r="D44" s="35" t="s">
        <v>157</v>
      </c>
      <c r="E44" s="35" t="s">
        <v>157</v>
      </c>
      <c r="F44" s="35" t="s">
        <v>157</v>
      </c>
    </row>
    <row r="45" spans="1:6" ht="15">
      <c r="A45" s="34"/>
      <c r="B45" s="33" t="s">
        <v>74</v>
      </c>
      <c r="C45" s="35"/>
      <c r="D45" s="35"/>
      <c r="E45" s="35"/>
      <c r="F45" s="35"/>
    </row>
    <row r="46" spans="1:6" ht="30">
      <c r="A46" s="34"/>
      <c r="B46" s="33" t="s">
        <v>89</v>
      </c>
      <c r="C46" s="35" t="s">
        <v>28</v>
      </c>
      <c r="D46" s="27">
        <v>1000</v>
      </c>
      <c r="E46" s="27">
        <v>1000</v>
      </c>
      <c r="F46" s="27">
        <v>1000</v>
      </c>
    </row>
    <row r="47" spans="1:6" ht="30">
      <c r="A47" s="34"/>
      <c r="B47" s="33" t="s">
        <v>90</v>
      </c>
      <c r="C47" s="35" t="s">
        <v>28</v>
      </c>
      <c r="D47" s="27">
        <f>2552-2599-4</f>
        <v>-51</v>
      </c>
      <c r="E47" s="27">
        <f>D47</f>
        <v>-51</v>
      </c>
      <c r="F47" s="27">
        <f>D47</f>
        <v>-51</v>
      </c>
    </row>
    <row r="48" ht="15">
      <c r="A48" s="31"/>
    </row>
    <row r="49" ht="15">
      <c r="A49" s="42" t="s">
        <v>91</v>
      </c>
    </row>
    <row r="50" spans="1:6" ht="15">
      <c r="A50" s="56" t="s">
        <v>92</v>
      </c>
      <c r="B50" s="56"/>
      <c r="C50" s="56"/>
      <c r="D50" s="56"/>
      <c r="E50" s="56"/>
      <c r="F50" s="56"/>
    </row>
    <row r="51" spans="1:6" ht="15">
      <c r="A51" s="56" t="s">
        <v>93</v>
      </c>
      <c r="B51" s="56"/>
      <c r="C51" s="56"/>
      <c r="D51" s="56"/>
      <c r="E51" s="56"/>
      <c r="F51" s="56"/>
    </row>
    <row r="52" spans="1:6" ht="15">
      <c r="A52" s="56" t="s">
        <v>94</v>
      </c>
      <c r="B52" s="56"/>
      <c r="C52" s="56"/>
      <c r="D52" s="56"/>
      <c r="E52" s="56"/>
      <c r="F52" s="56"/>
    </row>
    <row r="53" spans="1:6" ht="15">
      <c r="A53" s="56" t="s">
        <v>95</v>
      </c>
      <c r="B53" s="56"/>
      <c r="C53" s="56"/>
      <c r="D53" s="56"/>
      <c r="E53" s="56"/>
      <c r="F53" s="56"/>
    </row>
    <row r="54" spans="1:6" ht="15">
      <c r="A54" s="43"/>
      <c r="B54" s="43"/>
      <c r="C54" s="43"/>
      <c r="D54" s="43"/>
      <c r="E54" s="43"/>
      <c r="F54" s="43"/>
    </row>
    <row r="55" ht="15">
      <c r="A55" s="31"/>
    </row>
    <row r="57" spans="1:9" ht="18.75">
      <c r="A57" s="44" t="s">
        <v>172</v>
      </c>
      <c r="B57" s="44"/>
      <c r="C57" s="44"/>
      <c r="D57" s="44"/>
      <c r="E57" s="44"/>
      <c r="F57" s="44" t="s">
        <v>173</v>
      </c>
      <c r="G57" s="44"/>
      <c r="I57" s="44"/>
    </row>
    <row r="58" spans="1:9" ht="18.75">
      <c r="A58" s="44"/>
      <c r="B58" s="44"/>
      <c r="C58" s="44"/>
      <c r="D58" s="44"/>
      <c r="E58" s="44"/>
      <c r="F58" s="44"/>
      <c r="G58" s="44"/>
      <c r="I58" s="44"/>
    </row>
    <row r="59" spans="1:9" ht="18.75">
      <c r="A59" s="44" t="s">
        <v>158</v>
      </c>
      <c r="B59" s="44"/>
      <c r="C59" s="44"/>
      <c r="D59" s="44"/>
      <c r="E59" s="44"/>
      <c r="F59" s="44" t="s">
        <v>159</v>
      </c>
      <c r="G59" s="44"/>
      <c r="I59" s="44"/>
    </row>
    <row r="65" spans="4:6" ht="12.75">
      <c r="D65" s="36"/>
      <c r="E65" s="36"/>
      <c r="F65" s="36"/>
    </row>
  </sheetData>
  <sheetProtection/>
  <mergeCells count="21">
    <mergeCell ref="A6:F6"/>
    <mergeCell ref="A22:A23"/>
    <mergeCell ref="E22:E23"/>
    <mergeCell ref="C22:C23"/>
    <mergeCell ref="A50:F50"/>
    <mergeCell ref="E20:E21"/>
    <mergeCell ref="A52:F52"/>
    <mergeCell ref="B22:B23"/>
    <mergeCell ref="A20:A21"/>
    <mergeCell ref="B20:B21"/>
    <mergeCell ref="A51:F51"/>
    <mergeCell ref="A1:F1"/>
    <mergeCell ref="A2:F2"/>
    <mergeCell ref="A3:F3"/>
    <mergeCell ref="A4:F4"/>
    <mergeCell ref="D22:D23"/>
    <mergeCell ref="A53:F53"/>
    <mergeCell ref="F22:F23"/>
    <mergeCell ref="F20:F21"/>
    <mergeCell ref="C20:C21"/>
    <mergeCell ref="D20:D21"/>
  </mergeCells>
  <printOptions/>
  <pageMargins left="0.43" right="0.27" top="0.52" bottom="0.46" header="0.5" footer="0.5"/>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M59"/>
  <sheetViews>
    <sheetView view="pageBreakPreview" zoomScale="75" zoomScaleSheetLayoutView="75" zoomScalePageLayoutView="0" workbookViewId="0" topLeftCell="A13">
      <selection activeCell="S16" sqref="S16"/>
    </sheetView>
  </sheetViews>
  <sheetFormatPr defaultColWidth="9.140625" defaultRowHeight="12.75"/>
  <cols>
    <col min="2" max="2" width="30.00390625" style="0" customWidth="1"/>
    <col min="3" max="9" width="17.57421875" style="0" customWidth="1"/>
    <col min="13" max="13" width="12.140625" style="0" customWidth="1"/>
  </cols>
  <sheetData>
    <row r="1" spans="1:9" ht="15.75">
      <c r="A1" s="52" t="s">
        <v>98</v>
      </c>
      <c r="B1" s="52"/>
      <c r="C1" s="52"/>
      <c r="D1" s="52"/>
      <c r="E1" s="52"/>
      <c r="F1" s="52"/>
      <c r="G1" s="52"/>
      <c r="H1" s="52"/>
      <c r="I1" s="52"/>
    </row>
    <row r="2" spans="1:9" ht="15.75">
      <c r="A2" s="52" t="s">
        <v>5</v>
      </c>
      <c r="B2" s="52"/>
      <c r="C2" s="52"/>
      <c r="D2" s="52"/>
      <c r="E2" s="52"/>
      <c r="F2" s="52"/>
      <c r="G2" s="52"/>
      <c r="H2" s="52"/>
      <c r="I2" s="52"/>
    </row>
    <row r="3" spans="1:9" ht="15.75">
      <c r="A3" s="52" t="s">
        <v>6</v>
      </c>
      <c r="B3" s="52"/>
      <c r="C3" s="52"/>
      <c r="D3" s="52"/>
      <c r="E3" s="52"/>
      <c r="F3" s="52"/>
      <c r="G3" s="52"/>
      <c r="H3" s="52"/>
      <c r="I3" s="52"/>
    </row>
    <row r="4" spans="1:9" ht="15.75">
      <c r="A4" s="52" t="s">
        <v>7</v>
      </c>
      <c r="B4" s="52"/>
      <c r="C4" s="52"/>
      <c r="D4" s="52"/>
      <c r="E4" s="52"/>
      <c r="F4" s="52"/>
      <c r="G4" s="52"/>
      <c r="H4" s="52"/>
      <c r="I4" s="52"/>
    </row>
    <row r="5" ht="15">
      <c r="A5" s="3"/>
    </row>
    <row r="6" spans="1:9" ht="15.75">
      <c r="A6" s="53" t="s">
        <v>99</v>
      </c>
      <c r="B6" s="53"/>
      <c r="C6" s="53"/>
      <c r="D6" s="53"/>
      <c r="E6" s="53"/>
      <c r="F6" s="53"/>
      <c r="G6" s="53"/>
      <c r="H6" s="53"/>
      <c r="I6" s="53"/>
    </row>
    <row r="7" ht="15.75" thickBot="1">
      <c r="A7" s="3"/>
    </row>
    <row r="8" spans="1:9" ht="90" customHeight="1">
      <c r="A8" s="67" t="s">
        <v>21</v>
      </c>
      <c r="B8" s="69" t="s">
        <v>22</v>
      </c>
      <c r="C8" s="69" t="s">
        <v>23</v>
      </c>
      <c r="D8" s="69" t="s">
        <v>164</v>
      </c>
      <c r="E8" s="69"/>
      <c r="F8" s="69" t="s">
        <v>167</v>
      </c>
      <c r="G8" s="69"/>
      <c r="H8" s="69" t="s">
        <v>168</v>
      </c>
      <c r="I8" s="71"/>
    </row>
    <row r="9" spans="1:9" ht="15.75" thickBot="1">
      <c r="A9" s="68"/>
      <c r="B9" s="70"/>
      <c r="C9" s="70"/>
      <c r="D9" s="13" t="s">
        <v>100</v>
      </c>
      <c r="E9" s="13" t="s">
        <v>101</v>
      </c>
      <c r="F9" s="13" t="s">
        <v>100</v>
      </c>
      <c r="G9" s="13" t="s">
        <v>101</v>
      </c>
      <c r="H9" s="13" t="s">
        <v>100</v>
      </c>
      <c r="I9" s="22" t="s">
        <v>101</v>
      </c>
    </row>
    <row r="10" spans="1:9" ht="45">
      <c r="A10" s="19" t="s">
        <v>24</v>
      </c>
      <c r="B10" s="16" t="s">
        <v>102</v>
      </c>
      <c r="C10" s="20"/>
      <c r="D10" s="20"/>
      <c r="E10" s="20"/>
      <c r="F10" s="20"/>
      <c r="G10" s="20"/>
      <c r="H10" s="20"/>
      <c r="I10" s="29"/>
    </row>
    <row r="11" spans="1:9" ht="60">
      <c r="A11" s="8" t="s">
        <v>26</v>
      </c>
      <c r="B11" s="6" t="s">
        <v>103</v>
      </c>
      <c r="C11" s="7"/>
      <c r="D11" s="7"/>
      <c r="E11" s="7"/>
      <c r="F11" s="7"/>
      <c r="G11" s="7"/>
      <c r="H11" s="7"/>
      <c r="I11" s="9"/>
    </row>
    <row r="12" spans="1:9" ht="345">
      <c r="A12" s="10"/>
      <c r="B12" s="6" t="s">
        <v>104</v>
      </c>
      <c r="C12" s="17" t="s">
        <v>105</v>
      </c>
      <c r="D12" s="7"/>
      <c r="E12" s="7"/>
      <c r="F12" s="7"/>
      <c r="G12" s="7"/>
      <c r="H12" s="7"/>
      <c r="I12" s="9"/>
    </row>
    <row r="13" spans="1:9" ht="345">
      <c r="A13" s="10"/>
      <c r="B13" s="6" t="s">
        <v>106</v>
      </c>
      <c r="C13" s="17" t="s">
        <v>149</v>
      </c>
      <c r="D13" s="7"/>
      <c r="E13" s="7"/>
      <c r="F13" s="7"/>
      <c r="G13" s="7"/>
      <c r="H13" s="7"/>
      <c r="I13" s="9"/>
    </row>
    <row r="14" spans="1:9" ht="45">
      <c r="A14" s="8" t="s">
        <v>29</v>
      </c>
      <c r="B14" s="6" t="s">
        <v>107</v>
      </c>
      <c r="C14" s="17"/>
      <c r="D14" s="7"/>
      <c r="E14" s="7"/>
      <c r="F14" s="7"/>
      <c r="G14" s="7"/>
      <c r="H14" s="7"/>
      <c r="I14" s="9"/>
    </row>
    <row r="15" spans="1:9" ht="15">
      <c r="A15" s="10"/>
      <c r="B15" s="6" t="s">
        <v>108</v>
      </c>
      <c r="C15" s="17"/>
      <c r="D15" s="7"/>
      <c r="E15" s="7"/>
      <c r="F15" s="7"/>
      <c r="G15" s="7"/>
      <c r="H15" s="7"/>
      <c r="I15" s="9"/>
    </row>
    <row r="16" spans="1:13" ht="30">
      <c r="A16" s="10"/>
      <c r="B16" s="6" t="s">
        <v>109</v>
      </c>
      <c r="C16" s="17" t="s">
        <v>105</v>
      </c>
      <c r="D16" s="45">
        <f>21829.56/10.55/12*1000</f>
        <v>172429.3838862559</v>
      </c>
      <c r="E16" s="45">
        <f>D16</f>
        <v>172429.3838862559</v>
      </c>
      <c r="F16" s="21">
        <v>99667.21</v>
      </c>
      <c r="G16" s="21">
        <f>F16</f>
        <v>99667.21</v>
      </c>
      <c r="H16" s="27">
        <f>36495.5563/2!F19/12*1000</f>
        <v>68155.35392809387</v>
      </c>
      <c r="I16" s="27">
        <f>H16</f>
        <v>68155.35392809387</v>
      </c>
      <c r="M16" s="26"/>
    </row>
    <row r="17" spans="1:9" ht="45">
      <c r="A17" s="10"/>
      <c r="B17" s="6" t="s">
        <v>110</v>
      </c>
      <c r="C17" s="17" t="s">
        <v>149</v>
      </c>
      <c r="D17" s="21">
        <f>9477.7247/57461.651*1000</f>
        <v>164.93999972259763</v>
      </c>
      <c r="E17" s="21">
        <f>D17</f>
        <v>164.93999972259763</v>
      </c>
      <c r="F17" s="21">
        <v>88.9</v>
      </c>
      <c r="G17" s="21">
        <f>F17</f>
        <v>88.9</v>
      </c>
      <c r="H17" s="27">
        <f>6617.45/70.868</f>
        <v>93.37712366653497</v>
      </c>
      <c r="I17" s="46">
        <f>H17</f>
        <v>93.37712366653497</v>
      </c>
    </row>
    <row r="18" spans="1:9" ht="15">
      <c r="A18" s="10"/>
      <c r="B18" s="6" t="s">
        <v>111</v>
      </c>
      <c r="C18" s="17" t="s">
        <v>149</v>
      </c>
      <c r="D18" s="21">
        <f>31307.2854/57461.651*1000</f>
        <v>544.8379024125151</v>
      </c>
      <c r="E18" s="21">
        <f>D18</f>
        <v>544.8379024125151</v>
      </c>
      <c r="F18" s="21">
        <v>510.88</v>
      </c>
      <c r="G18" s="21">
        <f>F18</f>
        <v>510.88</v>
      </c>
      <c r="H18" s="27">
        <f>2!F28/70.868</f>
        <v>608.3565219845347</v>
      </c>
      <c r="I18" s="46">
        <f>H18</f>
        <v>608.3565219845347</v>
      </c>
    </row>
    <row r="19" spans="1:9" ht="60">
      <c r="A19" s="8" t="s">
        <v>35</v>
      </c>
      <c r="B19" s="6" t="s">
        <v>112</v>
      </c>
      <c r="C19" s="17" t="s">
        <v>149</v>
      </c>
      <c r="D19" s="7"/>
      <c r="E19" s="7"/>
      <c r="F19" s="7"/>
      <c r="G19" s="7"/>
      <c r="H19" s="7"/>
      <c r="I19" s="9"/>
    </row>
    <row r="20" spans="1:9" ht="30">
      <c r="A20" s="8" t="s">
        <v>40</v>
      </c>
      <c r="B20" s="6" t="s">
        <v>113</v>
      </c>
      <c r="C20" s="17"/>
      <c r="D20" s="7"/>
      <c r="E20" s="7"/>
      <c r="F20" s="7"/>
      <c r="G20" s="7"/>
      <c r="H20" s="7"/>
      <c r="I20" s="9"/>
    </row>
    <row r="21" spans="1:9" ht="90">
      <c r="A21" s="8" t="s">
        <v>42</v>
      </c>
      <c r="B21" s="6" t="s">
        <v>114</v>
      </c>
      <c r="C21" s="17" t="s">
        <v>149</v>
      </c>
      <c r="D21" s="7"/>
      <c r="E21" s="7"/>
      <c r="F21" s="7"/>
      <c r="G21" s="7"/>
      <c r="H21" s="7"/>
      <c r="I21" s="9"/>
    </row>
    <row r="22" spans="1:9" ht="120">
      <c r="A22" s="8" t="s">
        <v>45</v>
      </c>
      <c r="B22" s="6" t="s">
        <v>115</v>
      </c>
      <c r="C22" s="17" t="s">
        <v>149</v>
      </c>
      <c r="D22" s="7"/>
      <c r="E22" s="7"/>
      <c r="F22" s="7"/>
      <c r="G22" s="7"/>
      <c r="H22" s="7"/>
      <c r="I22" s="9"/>
    </row>
    <row r="23" spans="1:9" ht="30">
      <c r="A23" s="8" t="s">
        <v>47</v>
      </c>
      <c r="B23" s="6" t="s">
        <v>116</v>
      </c>
      <c r="C23" s="17" t="s">
        <v>39</v>
      </c>
      <c r="D23" s="7"/>
      <c r="E23" s="7"/>
      <c r="F23" s="7"/>
      <c r="G23" s="7"/>
      <c r="H23" s="7"/>
      <c r="I23" s="9"/>
    </row>
    <row r="24" spans="1:9" ht="15">
      <c r="A24" s="10"/>
      <c r="B24" s="6" t="s">
        <v>117</v>
      </c>
      <c r="C24" s="17" t="s">
        <v>39</v>
      </c>
      <c r="D24" s="7"/>
      <c r="E24" s="7"/>
      <c r="F24" s="7"/>
      <c r="G24" s="7"/>
      <c r="H24" s="7"/>
      <c r="I24" s="9"/>
    </row>
    <row r="25" spans="1:9" ht="15">
      <c r="A25" s="10"/>
      <c r="B25" s="6" t="s">
        <v>118</v>
      </c>
      <c r="C25" s="17" t="s">
        <v>39</v>
      </c>
      <c r="D25" s="7"/>
      <c r="E25" s="7"/>
      <c r="F25" s="7"/>
      <c r="G25" s="7"/>
      <c r="H25" s="7"/>
      <c r="I25" s="9"/>
    </row>
    <row r="26" spans="1:9" ht="15">
      <c r="A26" s="10"/>
      <c r="B26" s="6" t="s">
        <v>119</v>
      </c>
      <c r="C26" s="17" t="s">
        <v>39</v>
      </c>
      <c r="D26" s="7"/>
      <c r="E26" s="7"/>
      <c r="F26" s="7"/>
      <c r="G26" s="7"/>
      <c r="H26" s="7"/>
      <c r="I26" s="9"/>
    </row>
    <row r="27" spans="1:9" ht="15">
      <c r="A27" s="10"/>
      <c r="B27" s="6" t="s">
        <v>120</v>
      </c>
      <c r="C27" s="17" t="s">
        <v>39</v>
      </c>
      <c r="D27" s="7"/>
      <c r="E27" s="7"/>
      <c r="F27" s="7"/>
      <c r="G27" s="7"/>
      <c r="H27" s="7"/>
      <c r="I27" s="9"/>
    </row>
    <row r="28" spans="1:9" ht="30">
      <c r="A28" s="8" t="s">
        <v>58</v>
      </c>
      <c r="B28" s="6" t="s">
        <v>121</v>
      </c>
      <c r="C28" s="17"/>
      <c r="D28" s="7"/>
      <c r="E28" s="7"/>
      <c r="F28" s="7"/>
      <c r="G28" s="7"/>
      <c r="H28" s="7"/>
      <c r="I28" s="9"/>
    </row>
    <row r="29" spans="1:9" ht="12.75">
      <c r="A29" s="66" t="s">
        <v>60</v>
      </c>
      <c r="B29" s="63" t="s">
        <v>122</v>
      </c>
      <c r="C29" s="64" t="s">
        <v>150</v>
      </c>
      <c r="D29" s="65"/>
      <c r="E29" s="65"/>
      <c r="F29" s="65"/>
      <c r="G29" s="65"/>
      <c r="H29" s="65"/>
      <c r="I29" s="61"/>
    </row>
    <row r="30" spans="1:9" ht="12.75">
      <c r="A30" s="66"/>
      <c r="B30" s="63"/>
      <c r="C30" s="64"/>
      <c r="D30" s="65"/>
      <c r="E30" s="65"/>
      <c r="F30" s="65"/>
      <c r="G30" s="65"/>
      <c r="H30" s="65"/>
      <c r="I30" s="61"/>
    </row>
    <row r="31" spans="1:9" ht="12.75" customHeight="1">
      <c r="A31" s="62"/>
      <c r="B31" s="63" t="s">
        <v>123</v>
      </c>
      <c r="C31" s="64" t="s">
        <v>150</v>
      </c>
      <c r="D31" s="65"/>
      <c r="E31" s="65"/>
      <c r="F31" s="65"/>
      <c r="G31" s="65"/>
      <c r="H31" s="65"/>
      <c r="I31" s="61"/>
    </row>
    <row r="32" spans="1:9" ht="23.25" customHeight="1">
      <c r="A32" s="62"/>
      <c r="B32" s="63"/>
      <c r="C32" s="64"/>
      <c r="D32" s="65"/>
      <c r="E32" s="65"/>
      <c r="F32" s="65"/>
      <c r="G32" s="65"/>
      <c r="H32" s="65"/>
      <c r="I32" s="61"/>
    </row>
    <row r="33" spans="1:9" ht="30">
      <c r="A33" s="8" t="s">
        <v>66</v>
      </c>
      <c r="B33" s="6" t="s">
        <v>124</v>
      </c>
      <c r="C33" s="17" t="s">
        <v>105</v>
      </c>
      <c r="D33" s="7"/>
      <c r="E33" s="7"/>
      <c r="F33" s="7"/>
      <c r="G33" s="7"/>
      <c r="H33" s="7"/>
      <c r="I33" s="9"/>
    </row>
    <row r="34" spans="1:9" ht="45">
      <c r="A34" s="8" t="s">
        <v>68</v>
      </c>
      <c r="B34" s="6" t="s">
        <v>125</v>
      </c>
      <c r="C34" s="17" t="s">
        <v>126</v>
      </c>
      <c r="D34" s="7"/>
      <c r="E34" s="7"/>
      <c r="F34" s="7"/>
      <c r="G34" s="7"/>
      <c r="H34" s="7"/>
      <c r="I34" s="9"/>
    </row>
    <row r="35" spans="1:9" ht="30">
      <c r="A35" s="8" t="s">
        <v>127</v>
      </c>
      <c r="B35" s="6" t="s">
        <v>128</v>
      </c>
      <c r="C35" s="17" t="s">
        <v>126</v>
      </c>
      <c r="D35" s="7"/>
      <c r="E35" s="7"/>
      <c r="F35" s="7"/>
      <c r="G35" s="7"/>
      <c r="H35" s="7"/>
      <c r="I35" s="9"/>
    </row>
    <row r="36" spans="1:9" ht="30">
      <c r="A36" s="8" t="s">
        <v>129</v>
      </c>
      <c r="B36" s="6" t="s">
        <v>130</v>
      </c>
      <c r="C36" s="17" t="s">
        <v>126</v>
      </c>
      <c r="D36" s="7"/>
      <c r="E36" s="7"/>
      <c r="F36" s="7"/>
      <c r="G36" s="7"/>
      <c r="H36" s="7"/>
      <c r="I36" s="9"/>
    </row>
    <row r="37" spans="1:9" ht="20.25" customHeight="1">
      <c r="A37" s="62"/>
      <c r="B37" s="63" t="s">
        <v>131</v>
      </c>
      <c r="C37" s="64" t="s">
        <v>126</v>
      </c>
      <c r="D37" s="65"/>
      <c r="E37" s="65"/>
      <c r="F37" s="65"/>
      <c r="G37" s="65"/>
      <c r="H37" s="65"/>
      <c r="I37" s="61"/>
    </row>
    <row r="38" spans="1:9" ht="19.5" customHeight="1">
      <c r="A38" s="62"/>
      <c r="B38" s="63"/>
      <c r="C38" s="64"/>
      <c r="D38" s="65"/>
      <c r="E38" s="65"/>
      <c r="F38" s="65"/>
      <c r="G38" s="65"/>
      <c r="H38" s="65"/>
      <c r="I38" s="61"/>
    </row>
    <row r="39" spans="1:9" ht="12.75">
      <c r="A39" s="62"/>
      <c r="B39" s="63" t="s">
        <v>132</v>
      </c>
      <c r="C39" s="64" t="s">
        <v>126</v>
      </c>
      <c r="D39" s="65"/>
      <c r="E39" s="65"/>
      <c r="F39" s="65"/>
      <c r="G39" s="65"/>
      <c r="H39" s="65"/>
      <c r="I39" s="61"/>
    </row>
    <row r="40" spans="1:9" ht="23.25" customHeight="1">
      <c r="A40" s="62"/>
      <c r="B40" s="63"/>
      <c r="C40" s="64"/>
      <c r="D40" s="65"/>
      <c r="E40" s="65"/>
      <c r="F40" s="65"/>
      <c r="G40" s="65"/>
      <c r="H40" s="65"/>
      <c r="I40" s="61"/>
    </row>
    <row r="41" spans="1:9" ht="12.75">
      <c r="A41" s="62"/>
      <c r="B41" s="63" t="s">
        <v>133</v>
      </c>
      <c r="C41" s="64" t="s">
        <v>126</v>
      </c>
      <c r="D41" s="65"/>
      <c r="E41" s="65"/>
      <c r="F41" s="65"/>
      <c r="G41" s="65"/>
      <c r="H41" s="65"/>
      <c r="I41" s="61"/>
    </row>
    <row r="42" spans="1:9" ht="26.25" customHeight="1">
      <c r="A42" s="62"/>
      <c r="B42" s="63"/>
      <c r="C42" s="64"/>
      <c r="D42" s="65"/>
      <c r="E42" s="65"/>
      <c r="F42" s="65"/>
      <c r="G42" s="65"/>
      <c r="H42" s="65"/>
      <c r="I42" s="61"/>
    </row>
    <row r="43" spans="1:9" ht="12.75">
      <c r="A43" s="62"/>
      <c r="B43" s="63" t="s">
        <v>134</v>
      </c>
      <c r="C43" s="64" t="s">
        <v>126</v>
      </c>
      <c r="D43" s="65"/>
      <c r="E43" s="65"/>
      <c r="F43" s="65"/>
      <c r="G43" s="65"/>
      <c r="H43" s="65"/>
      <c r="I43" s="61"/>
    </row>
    <row r="44" spans="1:9" ht="24" customHeight="1">
      <c r="A44" s="62"/>
      <c r="B44" s="63"/>
      <c r="C44" s="64"/>
      <c r="D44" s="65"/>
      <c r="E44" s="65"/>
      <c r="F44" s="65"/>
      <c r="G44" s="65"/>
      <c r="H44" s="65"/>
      <c r="I44" s="61"/>
    </row>
    <row r="45" spans="1:9" ht="30">
      <c r="A45" s="8" t="s">
        <v>135</v>
      </c>
      <c r="B45" s="6" t="s">
        <v>136</v>
      </c>
      <c r="C45" s="17" t="s">
        <v>126</v>
      </c>
      <c r="D45" s="7"/>
      <c r="E45" s="7"/>
      <c r="F45" s="7"/>
      <c r="G45" s="7"/>
      <c r="H45" s="7"/>
      <c r="I45" s="9"/>
    </row>
    <row r="46" spans="1:9" ht="30">
      <c r="A46" s="8" t="s">
        <v>70</v>
      </c>
      <c r="B46" s="6" t="s">
        <v>137</v>
      </c>
      <c r="C46" s="17"/>
      <c r="D46" s="7"/>
      <c r="E46" s="7"/>
      <c r="F46" s="7"/>
      <c r="G46" s="7"/>
      <c r="H46" s="7"/>
      <c r="I46" s="9"/>
    </row>
    <row r="47" spans="1:9" ht="30">
      <c r="A47" s="8" t="s">
        <v>72</v>
      </c>
      <c r="B47" s="6" t="s">
        <v>138</v>
      </c>
      <c r="C47" s="17" t="s">
        <v>139</v>
      </c>
      <c r="D47" s="7"/>
      <c r="E47" s="7"/>
      <c r="F47" s="7"/>
      <c r="G47" s="7"/>
      <c r="H47" s="7"/>
      <c r="I47" s="9"/>
    </row>
    <row r="48" spans="1:9" ht="30">
      <c r="A48" s="8" t="s">
        <v>140</v>
      </c>
      <c r="B48" s="6" t="s">
        <v>141</v>
      </c>
      <c r="C48" s="17" t="s">
        <v>142</v>
      </c>
      <c r="D48" s="7"/>
      <c r="E48" s="7"/>
      <c r="F48" s="7"/>
      <c r="G48" s="7"/>
      <c r="H48" s="7"/>
      <c r="I48" s="9"/>
    </row>
    <row r="49" spans="1:9" ht="45">
      <c r="A49" s="8" t="s">
        <v>143</v>
      </c>
      <c r="B49" s="6" t="s">
        <v>144</v>
      </c>
      <c r="C49" s="17" t="s">
        <v>145</v>
      </c>
      <c r="D49" s="7"/>
      <c r="E49" s="7"/>
      <c r="F49" s="7"/>
      <c r="G49" s="7"/>
      <c r="H49" s="7"/>
      <c r="I49" s="9"/>
    </row>
    <row r="50" spans="1:9" ht="15">
      <c r="A50" s="10"/>
      <c r="B50" s="6" t="s">
        <v>146</v>
      </c>
      <c r="C50" s="17" t="s">
        <v>145</v>
      </c>
      <c r="D50" s="7"/>
      <c r="E50" s="7"/>
      <c r="F50" s="7"/>
      <c r="G50" s="7"/>
      <c r="H50" s="7"/>
      <c r="I50" s="9"/>
    </row>
    <row r="51" spans="1:9" ht="15.75" thickBot="1">
      <c r="A51" s="11"/>
      <c r="B51" s="12" t="s">
        <v>147</v>
      </c>
      <c r="C51" s="18" t="s">
        <v>145</v>
      </c>
      <c r="D51" s="14"/>
      <c r="E51" s="14"/>
      <c r="F51" s="14"/>
      <c r="G51" s="14"/>
      <c r="H51" s="14"/>
      <c r="I51" s="15"/>
    </row>
    <row r="52" ht="15">
      <c r="A52" s="3"/>
    </row>
    <row r="53" ht="15">
      <c r="A53" s="2" t="s">
        <v>91</v>
      </c>
    </row>
    <row r="54" spans="1:6" ht="15">
      <c r="A54" s="51" t="s">
        <v>148</v>
      </c>
      <c r="B54" s="51"/>
      <c r="C54" s="51"/>
      <c r="D54" s="51"/>
      <c r="E54" s="51"/>
      <c r="F54" s="51"/>
    </row>
    <row r="55" spans="1:6" ht="15">
      <c r="A55" s="4"/>
      <c r="B55" s="4"/>
      <c r="C55" s="4"/>
      <c r="D55" s="4"/>
      <c r="E55" s="4"/>
      <c r="F55" s="4"/>
    </row>
    <row r="57" spans="1:8" s="28" customFormat="1" ht="18.75">
      <c r="A57" s="28" t="s">
        <v>172</v>
      </c>
      <c r="H57" s="28" t="s">
        <v>174</v>
      </c>
    </row>
    <row r="58" s="28" customFormat="1" ht="18.75"/>
    <row r="59" spans="1:8" s="28" customFormat="1" ht="18.75">
      <c r="A59" s="28" t="s">
        <v>158</v>
      </c>
      <c r="H59" s="28" t="s">
        <v>159</v>
      </c>
    </row>
  </sheetData>
  <sheetProtection/>
  <mergeCells count="66">
    <mergeCell ref="A8:A9"/>
    <mergeCell ref="B8:B9"/>
    <mergeCell ref="C8:C9"/>
    <mergeCell ref="D8:E8"/>
    <mergeCell ref="F8:G8"/>
    <mergeCell ref="H8:I8"/>
    <mergeCell ref="A29:A30"/>
    <mergeCell ref="B29:B30"/>
    <mergeCell ref="C29:C30"/>
    <mergeCell ref="D29:D30"/>
    <mergeCell ref="E29:E30"/>
    <mergeCell ref="F29:F30"/>
    <mergeCell ref="G29:G30"/>
    <mergeCell ref="H29:H30"/>
    <mergeCell ref="I29:I30"/>
    <mergeCell ref="A31:A32"/>
    <mergeCell ref="B31:B32"/>
    <mergeCell ref="C31:C32"/>
    <mergeCell ref="D31:D32"/>
    <mergeCell ref="E31:E32"/>
    <mergeCell ref="F31:F32"/>
    <mergeCell ref="G31:G32"/>
    <mergeCell ref="H31:H32"/>
    <mergeCell ref="I31:I32"/>
    <mergeCell ref="E37:E38"/>
    <mergeCell ref="F37:F38"/>
    <mergeCell ref="G37:G38"/>
    <mergeCell ref="H37:H38"/>
    <mergeCell ref="A37:A38"/>
    <mergeCell ref="B37:B38"/>
    <mergeCell ref="C37:C38"/>
    <mergeCell ref="D37:D38"/>
    <mergeCell ref="I37:I38"/>
    <mergeCell ref="A39:A40"/>
    <mergeCell ref="B39:B40"/>
    <mergeCell ref="C39:C40"/>
    <mergeCell ref="D39:D40"/>
    <mergeCell ref="E39:E40"/>
    <mergeCell ref="F39:F40"/>
    <mergeCell ref="G39:G40"/>
    <mergeCell ref="H39:H40"/>
    <mergeCell ref="I39:I40"/>
    <mergeCell ref="E41:E42"/>
    <mergeCell ref="F41:F42"/>
    <mergeCell ref="G41:G42"/>
    <mergeCell ref="H41:H42"/>
    <mergeCell ref="H43:H44"/>
    <mergeCell ref="I43:I44"/>
    <mergeCell ref="A54:F54"/>
    <mergeCell ref="A6:I6"/>
    <mergeCell ref="A41:A42"/>
    <mergeCell ref="B41:B42"/>
    <mergeCell ref="C41:C42"/>
    <mergeCell ref="D41:D42"/>
    <mergeCell ref="D43:D44"/>
    <mergeCell ref="E43:E44"/>
    <mergeCell ref="A1:I1"/>
    <mergeCell ref="A2:I2"/>
    <mergeCell ref="A3:I3"/>
    <mergeCell ref="A4:I4"/>
    <mergeCell ref="I41:I42"/>
    <mergeCell ref="A43:A44"/>
    <mergeCell ref="B43:B44"/>
    <mergeCell ref="C43:C44"/>
    <mergeCell ref="F43:F44"/>
    <mergeCell ref="G43:G44"/>
  </mergeCells>
  <printOptions/>
  <pageMargins left="0.39" right="0.27" top="0.54" bottom="1" header="0.5" footer="0.5"/>
  <pageSetup fitToHeight="2" fitToWidth="1" horizontalDpi="600" verticalDpi="600" orientation="portrait" paperSize="9" scale="61" r:id="rId2"/>
  <rowBreaks count="1" manualBreakCount="1">
    <brk id="6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Krivneva</cp:lastModifiedBy>
  <cp:lastPrinted>2020-11-20T05:23:40Z</cp:lastPrinted>
  <dcterms:created xsi:type="dcterms:W3CDTF">1996-10-08T23:32:33Z</dcterms:created>
  <dcterms:modified xsi:type="dcterms:W3CDTF">2020-11-20T05:26:10Z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